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<sst xmlns="http://schemas.openxmlformats.org/spreadsheetml/2006/main" count="130" uniqueCount="104">
  <si>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</si>
  <si>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</si>
  <si>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</si>
  <si>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</si>
  <si>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</si>
  <si>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</si>
  <si>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</si>
  <si>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</si>
  <si>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</si>
  <si>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</si>
  <si>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</si>
  <si>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</si>
  <si>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</si>
  <si>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</si>
  <si>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</si>
  <si>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</si>
  <si>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</si>
  <si>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</si>
  <si>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</si>
  <si>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</si>
  <si>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</si>
  <si>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</si>
  <si>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</si>
  <si>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</si>
  <si>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</si>
  <si>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</si>
  <si>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</si>
  <si>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</si>
  <si>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</si>
  <si>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</si>
  <si>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</si>
  <si>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</si>
  <si>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</si>
  <si>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</si>
  <si>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</si>
  <si>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</si>
  <si>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</si>
  <si>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</si>
  <si>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</si>
  <si>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</si>
  <si>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</si>
  <si>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</si>
  <si>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</si>
  <si>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</si>
  <si>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</si>
  <si>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</si>
  <si>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</si>
  <si>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</si>
  <si>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</si>
  <si>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</si>
  <si>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</si>
  <si>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</si>
  <si>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</si>
  <si>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</si>
  <si>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</si>
  <si>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</si>
  <si>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</si>
  <si>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</si>
  <si>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</si>
  <si>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</si>
  <si>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</si>
  <si>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</si>
  <si>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</si>
  <si>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</si>
  <si>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</si>
  <si>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</si>
  <si>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</si>
  <si>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</si>
  <si>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</si>
  <si>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</si>
  <si>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</si>
  <si>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</si>
  <si>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</si>
  <si>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</si>
  <si>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</si>
  <si>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</si>
  <si>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</si>
  <si>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</si>
  <si>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</si>
  <si>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</si>
  <si>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</si>
  <si>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</si>
  <si>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</si>
  <si>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</si>
  <si>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</si>
  <si>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</si>
  <si>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</si>
  <si>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</si>
  <si>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</si>
  <si>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</si>
  <si>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2013 г.</t>
  </si>
  <si>
    <r>
      <t>1.2 Арендаторы (Интер-телеком,ростелеком</t>
    </r>
    <r>
      <rPr>
        <sz val="10"/>
        <rFont val="Arial Cyr"/>
        <family val="0"/>
      </rPr>
      <t>)</t>
    </r>
  </si>
  <si>
    <t>Горгаз (техобслуживание и ремонт )</t>
  </si>
  <si>
    <t>Лампа</t>
  </si>
  <si>
    <t>1шт</t>
  </si>
  <si>
    <t>ост.на 01.06</t>
  </si>
  <si>
    <t>май</t>
  </si>
  <si>
    <t xml:space="preserve">                    за  май  2013 г. г.</t>
  </si>
  <si>
    <t>Смена вентиля Д 15 (1шт) подвал</t>
  </si>
  <si>
    <t>Вентиль Д 15</t>
  </si>
  <si>
    <t>Смена ламп (4шт) п-д3</t>
  </si>
  <si>
    <t>4шт</t>
  </si>
  <si>
    <t>Ремонт ендов (работа по договору) над кв.16</t>
  </si>
  <si>
    <t xml:space="preserve">3.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</si>
</sst>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A27" sqref="A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32716.59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28688.34</v>
      </c>
      <c r="J17" s="16" t="s">
        <v>61</v>
      </c>
      <c r="K17" s="18" t="s">
        <v>62</v>
      </c>
      <c r="L17" s="23">
        <v>4.85</v>
      </c>
      <c r="M17" s="33">
        <f t="shared" si="0"/>
        <v>520.0675369999999</v>
      </c>
    </row>
    <row r="18" spans="2:13" ht="12.75">
      <c r="B18" t="s">
        <v>11</v>
      </c>
      <c r="F18" s="9">
        <f>F17/F16</f>
        <v>0.8768743930831422</v>
      </c>
      <c r="J18" s="20"/>
      <c r="K18" s="27" t="s">
        <v>63</v>
      </c>
      <c r="L18" s="28">
        <f>SUM(L7:L17)</f>
        <v>12.85</v>
      </c>
      <c r="M18" s="34">
        <f>SUM(M7:M17)</f>
        <v>1377.9108969999997</v>
      </c>
    </row>
    <row r="19" spans="1:11" ht="12.75">
      <c r="A19" t="s">
        <v>91</v>
      </c>
      <c r="F19" s="5">
        <v>950.96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29639.3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0.81</v>
      </c>
      <c r="M22" s="33">
        <f aca="true" t="shared" si="1" ref="M22:M33">L22*89.21*1.202*1.15</f>
        <v>99.88513622999997</v>
      </c>
    </row>
    <row r="23" spans="10:13" ht="12.75">
      <c r="J23" s="20">
        <v>2</v>
      </c>
      <c r="K23" s="20" t="s">
        <v>100</v>
      </c>
      <c r="L23" s="25">
        <v>0.28</v>
      </c>
      <c r="M23" s="33">
        <f t="shared" si="1"/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/>
      <c r="M24" s="33">
        <v>6010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103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6917.51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3020.112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560</v>
      </c>
      <c r="C32" t="s">
        <v>20</v>
      </c>
      <c r="D32" s="5">
        <v>2.89</v>
      </c>
      <c r="E32" t="s">
        <v>17</v>
      </c>
      <c r="F32" s="5">
        <v>1618.4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32</v>
      </c>
      <c r="C34" t="s">
        <v>89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1.09</v>
      </c>
      <c r="M34" s="34">
        <f>SUM(M22:M33)</f>
        <v>6144.41333147</v>
      </c>
    </row>
    <row r="35" spans="1:11" ht="12.75">
      <c r="A35" s="4" t="s">
        <v>21</v>
      </c>
      <c r="B35" s="10"/>
      <c r="C35" s="10"/>
      <c r="F35" s="32">
        <f>SUM(F30:F34)</f>
        <v>4638.512000000001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155699</v>
      </c>
      <c r="D37">
        <v>219171.6</v>
      </c>
      <c r="E37">
        <v>2796.4</v>
      </c>
      <c r="F37" s="35">
        <f>C37/D37*E37</f>
        <v>1986.556121322288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107981</v>
      </c>
      <c r="D38">
        <v>219171.6</v>
      </c>
      <c r="E38">
        <v>2796.4</v>
      </c>
      <c r="F38" s="35">
        <f>C38/D38*E38</f>
        <v>1377.724433275114</v>
      </c>
      <c r="J38" s="20">
        <v>1</v>
      </c>
      <c r="K38" s="20" t="s">
        <v>99</v>
      </c>
      <c r="L38" s="25" t="s">
        <v>94</v>
      </c>
      <c r="M38" s="25">
        <v>135</v>
      </c>
    </row>
    <row r="39" spans="1:13" ht="12.75">
      <c r="A39" t="s">
        <v>25</v>
      </c>
      <c r="F39" s="11">
        <f>M34</f>
        <v>6144.41333147</v>
      </c>
      <c r="J39" s="20">
        <v>2</v>
      </c>
      <c r="K39" s="20" t="s">
        <v>93</v>
      </c>
      <c r="L39" s="25" t="s">
        <v>101</v>
      </c>
      <c r="M39" s="25">
        <v>26.08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/>
      <c r="J41" s="20">
        <v>4</v>
      </c>
      <c r="K41" s="20"/>
      <c r="L41" s="25"/>
      <c r="M41" s="25"/>
    </row>
    <row r="42" spans="1:13" ht="12.75">
      <c r="A42" t="s">
        <v>26</v>
      </c>
      <c r="F42" s="5">
        <f>M54</f>
        <v>161.07999999999998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0.24</v>
      </c>
      <c r="E45" t="s">
        <v>17</v>
      </c>
      <c r="F45" s="11">
        <f>B45*D45</f>
        <v>671.136</v>
      </c>
      <c r="J45" s="20">
        <v>8</v>
      </c>
      <c r="K45" s="20"/>
      <c r="L45" s="25"/>
      <c r="M45" s="25"/>
    </row>
    <row r="46" spans="1:13" ht="12.75">
      <c r="A46" s="47" t="s">
        <v>92</v>
      </c>
      <c r="B46" s="47"/>
      <c r="C46" s="47"/>
      <c r="D46" s="48"/>
      <c r="E46" s="47"/>
      <c r="F46" s="48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SUM(F37:F46)</f>
        <v>10340.909886067402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2796.4</v>
      </c>
      <c r="C49" t="s">
        <v>72</v>
      </c>
      <c r="D49" s="45">
        <v>0.2</v>
      </c>
      <c r="E49" s="7"/>
      <c r="F49" s="46">
        <f>B49*D49</f>
        <v>559.2800000000001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82</v>
      </c>
      <c r="F51" s="5"/>
      <c r="J51" s="20">
        <v>14</v>
      </c>
      <c r="K51" s="20"/>
      <c r="L51" s="25"/>
      <c r="M51" s="25"/>
    </row>
    <row r="52" spans="2:13" ht="12.75">
      <c r="B52">
        <v>2796.4</v>
      </c>
      <c r="C52" t="s">
        <v>16</v>
      </c>
      <c r="D52" s="11">
        <v>0.74</v>
      </c>
      <c r="E52" t="s">
        <v>17</v>
      </c>
      <c r="F52" s="11">
        <f>B52*D52</f>
        <v>2069.3360000000002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2628.6160000000004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70</v>
      </c>
      <c r="M54" s="28">
        <f>SUM(M38:M53)</f>
        <v>161.07999999999998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2796.4</v>
      </c>
      <c r="C56" t="s">
        <v>16</v>
      </c>
      <c r="D56" s="11">
        <v>2.12</v>
      </c>
      <c r="E56" t="s">
        <v>17</v>
      </c>
      <c r="F56" s="11">
        <f>B56*D56</f>
        <v>5928.368</v>
      </c>
    </row>
    <row r="57" spans="1:6" ht="12.75">
      <c r="A57" s="4" t="s">
        <v>35</v>
      </c>
      <c r="F57" s="32">
        <f>SUM(F56)</f>
        <v>5928.368</v>
      </c>
    </row>
    <row r="58" spans="1:6" ht="12.75">
      <c r="A58" s="1" t="s">
        <v>36</v>
      </c>
      <c r="B58" s="1"/>
      <c r="F58" s="32">
        <f>F28+F35+F47+F53+F57</f>
        <v>30453.915886067407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243.63132708853925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30697.547213155947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41395</v>
      </c>
      <c r="C62" s="40">
        <v>-205021</v>
      </c>
      <c r="D62" s="43">
        <f>F20</f>
        <v>29639.3</v>
      </c>
      <c r="E62" s="43">
        <f>F60</f>
        <v>30697.547213155947</v>
      </c>
      <c r="F62" s="44">
        <f>C62+D62-E62</f>
        <v>-206079.24721315596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2013-08-07T06:28:54Z</cp:lastPrinted>
  <dcterms:created xsi:type="dcterms:W3CDTF">2008-08-18T07:30:19Z</dcterms:created>
  <dcterms:modified xsi:type="dcterms:W3CDTF">2013-08-07T06:30:08Z</dcterms:modified>
  <cp:category/>
  <cp:version/>
  <cp:contentType/>
  <cp:contentStatus/>
</cp:coreProperties>
</file>